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Sheet1!$A$1:$F$27</definedName>
  </definedName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B24" i="1"/>
  <c r="C26" i="1"/>
  <c r="B26" i="1"/>
  <c r="B25" i="1"/>
  <c r="F25" i="1"/>
  <c r="E25" i="1"/>
  <c r="D25" i="1"/>
  <c r="C25" i="1"/>
  <c r="B20" i="1"/>
  <c r="C19" i="1"/>
  <c r="C20" i="1" s="1"/>
  <c r="B19" i="1"/>
  <c r="C18" i="1"/>
  <c r="D18" i="1"/>
  <c r="E18" i="1"/>
  <c r="F18" i="1"/>
  <c r="B18" i="1"/>
  <c r="D4" i="1"/>
  <c r="B13" i="1" s="1"/>
  <c r="D26" i="1" s="1"/>
  <c r="D3" i="1"/>
  <c r="B12" i="1" s="1"/>
  <c r="E19" i="1" s="1"/>
  <c r="E20" i="1" s="1"/>
  <c r="D19" i="1" l="1"/>
  <c r="D20" i="1" s="1"/>
  <c r="F26" i="1"/>
  <c r="F27" i="1" s="1"/>
  <c r="E26" i="1"/>
  <c r="C27" i="1"/>
  <c r="F19" i="1"/>
  <c r="F20" i="1" s="1"/>
  <c r="D27" i="1"/>
  <c r="E27" i="1"/>
  <c r="B27" i="1"/>
</calcChain>
</file>

<file path=xl/sharedStrings.xml><?xml version="1.0" encoding="utf-8"?>
<sst xmlns="http://schemas.openxmlformats.org/spreadsheetml/2006/main" count="29" uniqueCount="22">
  <si>
    <t>Miles Per Month</t>
  </si>
  <si>
    <t>Standard base load</t>
  </si>
  <si>
    <t>Energy-saver base load</t>
  </si>
  <si>
    <t>rated miles/day</t>
  </si>
  <si>
    <t>Watts</t>
  </si>
  <si>
    <t>Baseline Usage (energy saver)</t>
  </si>
  <si>
    <t>Baseline Usage (standard)</t>
  </si>
  <si>
    <t>Meter-to-miles efficiency</t>
  </si>
  <si>
    <t>Charger Efficiency</t>
  </si>
  <si>
    <t>Tesla Model S Overall Meter-to-Miles Efficiency</t>
  </si>
  <si>
    <t>Wh/Rated Mile</t>
  </si>
  <si>
    <t>Average Actual Wh/mi</t>
  </si>
  <si>
    <t>kWh/mo</t>
  </si>
  <si>
    <t>Monthly Baseline Energy Usage (w/o driving)</t>
  </si>
  <si>
    <t>MONTHLY USAGE &amp; EFFICIENCY, STANDARD MODE</t>
  </si>
  <si>
    <t>NOTE: "vampire" losses (parked energy usage) varies with temperature (more when cold)</t>
  </si>
  <si>
    <t>MONTHLY USAGE &amp; EFFICIENCY, SAVER MODE (softrware v5.x and above)</t>
  </si>
  <si>
    <t>your long-term historical average</t>
  </si>
  <si>
    <t>Tesla does not publish this number…my estimate</t>
  </si>
  <si>
    <t>while this can be as high as 90% at optimum load, it varies</t>
  </si>
  <si>
    <t>Driving Usage (kW/mo)</t>
  </si>
  <si>
    <t>Est. Meter Usage (kW/mo)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</si>
</sst>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9" fontId="0" fillId="3" borderId="0" xfId="0" applyNumberForma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9" fontId="2" fillId="2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0" fillId="3" borderId="0" xfId="0" applyNumberFormat="1" applyFill="1" applyBorder="1" applyAlignment="1">
      <alignment horizontal="left"/>
    </xf>
    <xf numFmtId="0" fontId="4" fillId="0" borderId="0" xfId="0" applyFont="1" applyAlignment="1">
      <alignment horizontal="right"/>
    </xf>
    <xf numFmtId="9" fontId="4" fillId="0" borderId="1" xfId="1" applyFont="1" applyBorder="1" applyAlignment="1">
      <alignment horizontal="center"/>
    </xf>
    <xf numFmtId="0" fontId="3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workbookViewId="0">
      <selection activeCell="C31" sqref="C31"/>
    </sheetView>
  </sheetViews>
  <sheetFormatPr defaultRowHeight="15" x14ac:dyDescent="0.25"/>
  <cols>
    <col min="1" max="1" width="32.85546875" style="3" customWidth="1"/>
    <col min="2" max="6" width="15.7109375" customWidth="1"/>
  </cols>
  <sheetData>
    <row r="1" spans="1:6" x14ac:dyDescent="0.25">
      <c r="A1" s="1" t="s">
        <v>9</v>
      </c>
      <c r="B1" s="1"/>
      <c r="C1" s="1"/>
      <c r="D1" s="1"/>
      <c r="E1" s="1"/>
      <c r="F1" s="1"/>
    </row>
    <row r="3" spans="1:6" x14ac:dyDescent="0.25">
      <c r="A3" s="3" t="s">
        <v>2</v>
      </c>
      <c r="B3" s="7">
        <v>4</v>
      </c>
      <c r="C3" s="2" t="s">
        <v>3</v>
      </c>
      <c r="D3" s="13">
        <f>B3*308/24</f>
        <v>51.333333333333336</v>
      </c>
      <c r="E3" s="2" t="s">
        <v>4</v>
      </c>
    </row>
    <row r="4" spans="1:6" x14ac:dyDescent="0.25">
      <c r="A4" s="3" t="s">
        <v>1</v>
      </c>
      <c r="B4" s="8">
        <v>13</v>
      </c>
      <c r="C4" s="2" t="s">
        <v>3</v>
      </c>
      <c r="D4" s="13">
        <f>B4*308/24</f>
        <v>166.83333333333334</v>
      </c>
      <c r="E4" s="2" t="s">
        <v>4</v>
      </c>
    </row>
    <row r="5" spans="1:6" x14ac:dyDescent="0.25">
      <c r="A5" s="3" t="s">
        <v>8</v>
      </c>
      <c r="B5" s="10">
        <v>0.82</v>
      </c>
      <c r="C5" s="2" t="s">
        <v>19</v>
      </c>
    </row>
    <row r="6" spans="1:6" x14ac:dyDescent="0.25">
      <c r="A6" s="3" t="s">
        <v>11</v>
      </c>
      <c r="B6" s="8">
        <v>350</v>
      </c>
      <c r="C6" s="2" t="s">
        <v>17</v>
      </c>
    </row>
    <row r="7" spans="1:6" x14ac:dyDescent="0.25">
      <c r="A7" s="3" t="s">
        <v>10</v>
      </c>
      <c r="B7" s="8">
        <v>308</v>
      </c>
      <c r="C7" s="19" t="s">
        <v>18</v>
      </c>
    </row>
    <row r="8" spans="1:6" x14ac:dyDescent="0.25">
      <c r="B8" s="16"/>
    </row>
    <row r="9" spans="1:6" x14ac:dyDescent="0.25">
      <c r="A9" s="15" t="s">
        <v>15</v>
      </c>
      <c r="B9" s="16"/>
    </row>
    <row r="10" spans="1:6" x14ac:dyDescent="0.25">
      <c r="B10" s="4"/>
    </row>
    <row r="11" spans="1:6" ht="15.75" x14ac:dyDescent="0.25">
      <c r="A11" s="12" t="s">
        <v>13</v>
      </c>
      <c r="B11" s="4"/>
    </row>
    <row r="12" spans="1:6" x14ac:dyDescent="0.25">
      <c r="A12" s="3" t="s">
        <v>5</v>
      </c>
      <c r="B12" s="13">
        <f>D3*30*24/1000</f>
        <v>36.96</v>
      </c>
      <c r="C12" s="2" t="s">
        <v>12</v>
      </c>
    </row>
    <row r="13" spans="1:6" x14ac:dyDescent="0.25">
      <c r="A13" s="3" t="s">
        <v>6</v>
      </c>
      <c r="B13" s="13">
        <f>D4*30*24/1000</f>
        <v>120.12</v>
      </c>
      <c r="C13" s="2" t="s">
        <v>12</v>
      </c>
    </row>
    <row r="15" spans="1:6" x14ac:dyDescent="0.25">
      <c r="A15" s="11" t="s">
        <v>16</v>
      </c>
    </row>
    <row r="16" spans="1:6" x14ac:dyDescent="0.25">
      <c r="B16" s="5" t="s">
        <v>0</v>
      </c>
      <c r="C16" s="5"/>
      <c r="D16" s="5"/>
      <c r="E16" s="5"/>
      <c r="F16" s="5"/>
    </row>
    <row r="17" spans="1:7" x14ac:dyDescent="0.25">
      <c r="B17" s="14">
        <v>500</v>
      </c>
      <c r="C17" s="14">
        <v>1000</v>
      </c>
      <c r="D17" s="14">
        <v>1250</v>
      </c>
      <c r="E17" s="14">
        <v>1500</v>
      </c>
      <c r="F17" s="14">
        <v>2000</v>
      </c>
    </row>
    <row r="18" spans="1:7" x14ac:dyDescent="0.25">
      <c r="A18" s="3" t="s">
        <v>20</v>
      </c>
      <c r="B18" s="9">
        <f>B$17*$B$6/1000</f>
        <v>175</v>
      </c>
      <c r="C18" s="9">
        <f t="shared" ref="C18:F18" si="0">C$17*$B$6/1000</f>
        <v>350</v>
      </c>
      <c r="D18" s="9">
        <f t="shared" si="0"/>
        <v>437.5</v>
      </c>
      <c r="E18" s="9">
        <f t="shared" si="0"/>
        <v>525</v>
      </c>
      <c r="F18" s="9">
        <f t="shared" si="0"/>
        <v>700</v>
      </c>
      <c r="G18" s="2"/>
    </row>
    <row r="19" spans="1:7" x14ac:dyDescent="0.25">
      <c r="A19" s="3" t="s">
        <v>21</v>
      </c>
      <c r="B19" s="13">
        <f>(B18+$B$12)/$B$5</f>
        <v>258.48780487804879</v>
      </c>
      <c r="C19" s="13">
        <f t="shared" ref="C19:F19" si="1">(C18+$B$12)/$B$5</f>
        <v>471.90243902439022</v>
      </c>
      <c r="D19" s="13">
        <f t="shared" si="1"/>
        <v>578.60975609756099</v>
      </c>
      <c r="E19" s="13">
        <f t="shared" si="1"/>
        <v>685.31707317073176</v>
      </c>
      <c r="F19" s="13">
        <f t="shared" si="1"/>
        <v>898.7317073170733</v>
      </c>
    </row>
    <row r="20" spans="1:7" ht="15.75" x14ac:dyDescent="0.25">
      <c r="A20" s="17" t="s">
        <v>7</v>
      </c>
      <c r="B20" s="18">
        <f>B18/B19</f>
        <v>0.6770145310435931</v>
      </c>
      <c r="C20" s="18">
        <f t="shared" ref="C20:F20" si="2">C18/C19</f>
        <v>0.74167872648335753</v>
      </c>
      <c r="D20" s="18">
        <f t="shared" si="2"/>
        <v>0.75612275007376806</v>
      </c>
      <c r="E20" s="18">
        <f t="shared" si="2"/>
        <v>0.7660687593423019</v>
      </c>
      <c r="F20" s="18">
        <f t="shared" si="2"/>
        <v>0.77887537993920963</v>
      </c>
    </row>
    <row r="22" spans="1:7" x14ac:dyDescent="0.25">
      <c r="A22" s="11" t="s">
        <v>14</v>
      </c>
    </row>
    <row r="23" spans="1:7" x14ac:dyDescent="0.25">
      <c r="B23" s="5" t="s">
        <v>0</v>
      </c>
      <c r="C23" s="5"/>
      <c r="D23" s="5"/>
      <c r="E23" s="5"/>
      <c r="F23" s="5"/>
    </row>
    <row r="24" spans="1:7" x14ac:dyDescent="0.25">
      <c r="B24" s="6">
        <f>B17</f>
        <v>500</v>
      </c>
      <c r="C24" s="6">
        <f t="shared" ref="C24:F24" si="3">C17</f>
        <v>1000</v>
      </c>
      <c r="D24" s="6">
        <f t="shared" si="3"/>
        <v>1250</v>
      </c>
      <c r="E24" s="6">
        <f t="shared" si="3"/>
        <v>1500</v>
      </c>
      <c r="F24" s="6">
        <f t="shared" si="3"/>
        <v>2000</v>
      </c>
    </row>
    <row r="25" spans="1:7" x14ac:dyDescent="0.25">
      <c r="A25" s="3" t="s">
        <v>20</v>
      </c>
      <c r="B25" s="9">
        <f>B$24*$B$6/1000</f>
        <v>175</v>
      </c>
      <c r="C25" s="9">
        <f t="shared" ref="C25:F25" si="4">C$17*$B$6/1000</f>
        <v>350</v>
      </c>
      <c r="D25" s="9">
        <f t="shared" si="4"/>
        <v>437.5</v>
      </c>
      <c r="E25" s="9">
        <f t="shared" si="4"/>
        <v>525</v>
      </c>
      <c r="F25" s="9">
        <f t="shared" si="4"/>
        <v>700</v>
      </c>
    </row>
    <row r="26" spans="1:7" x14ac:dyDescent="0.25">
      <c r="A26" s="3" t="s">
        <v>21</v>
      </c>
      <c r="B26" s="13">
        <f>(B25+$B$13)/$B$5</f>
        <v>359.90243902439028</v>
      </c>
      <c r="C26" s="13">
        <f t="shared" ref="C26:F26" si="5">(C25+$B$13)/$B$5</f>
        <v>573.31707317073176</v>
      </c>
      <c r="D26" s="13">
        <f t="shared" si="5"/>
        <v>680.02439024390253</v>
      </c>
      <c r="E26" s="13">
        <f t="shared" si="5"/>
        <v>786.73170731707319</v>
      </c>
      <c r="F26" s="13">
        <f t="shared" si="5"/>
        <v>1000.1463414634147</v>
      </c>
    </row>
    <row r="27" spans="1:7" ht="15.75" x14ac:dyDescent="0.25">
      <c r="A27" s="17" t="s">
        <v>7</v>
      </c>
      <c r="B27" s="18">
        <f>B25/B26</f>
        <v>0.48624288425047435</v>
      </c>
      <c r="C27" s="18">
        <f t="shared" ref="C27" si="6">C25/C26</f>
        <v>0.61048243001786773</v>
      </c>
      <c r="D27" s="18">
        <f t="shared" ref="D27" si="7">D25/D26</f>
        <v>0.64335927692693939</v>
      </c>
      <c r="E27" s="18">
        <f t="shared" ref="E27" si="8">E25/E26</f>
        <v>0.66731770833333337</v>
      </c>
      <c r="F27" s="18">
        <f t="shared" ref="F27" si="9">F25/F26</f>
        <v>0.69989757596449298</v>
      </c>
    </row>
  </sheetData>
  <mergeCells count="3">
    <mergeCell ref="B16:F16"/>
    <mergeCell ref="A1:F1"/>
    <mergeCell ref="B23:F23"/>
  </mergeCells>
  <printOptions horizontalCentered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Hannel</dc:creator>
  <cp:lastModifiedBy>Cliff Hannel</cp:lastModifiedBy>
  <cp:lastPrinted>2014-03-03T16:46:06Z</cp:lastPrinted>
  <dcterms:created xsi:type="dcterms:W3CDTF">2014-03-03T16:20:00Z</dcterms:created>
  <dcterms:modified xsi:type="dcterms:W3CDTF">2014-03-03T16:49:38Z</dcterms:modified>
</cp:coreProperties>
</file>